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90" windowWidth="11895" windowHeight="9510" firstSheet="1" activeTab="1"/>
  </bookViews>
  <sheets>
    <sheet name="город (шаблон)" sheetId="1" r:id="rId1"/>
    <sheet name="2014-2015-на 01.09" sheetId="2" r:id="rId2"/>
  </sheets>
  <definedNames/>
  <calcPr fullCalcOnLoad="1"/>
</workbook>
</file>

<file path=xl/sharedStrings.xml><?xml version="1.0" encoding="utf-8"?>
<sst xmlns="http://schemas.openxmlformats.org/spreadsheetml/2006/main" count="136" uniqueCount="47">
  <si>
    <t>Сведения  о количестве  учащихся ОУ г. Дивногорска по классам на начало III  четверти 2009-2010 уч.года  на 11.01.10</t>
  </si>
  <si>
    <t>№ 2</t>
  </si>
  <si>
    <t>№ 4</t>
  </si>
  <si>
    <t>№ 5</t>
  </si>
  <si>
    <t>№ 9</t>
  </si>
  <si>
    <t>№ 10</t>
  </si>
  <si>
    <t>город</t>
  </si>
  <si>
    <t xml:space="preserve"> кл.</t>
  </si>
  <si>
    <t>уч.</t>
  </si>
  <si>
    <t>кл.</t>
  </si>
  <si>
    <t>уч</t>
  </si>
  <si>
    <t>кл./кл-ком</t>
  </si>
  <si>
    <t>Школы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</si>
  <si>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</si>
  <si>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</si>
  <si>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</si>
  <si>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</si>
  <si>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</si>
  <si>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</si>
  <si>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</si>
  <si>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</si>
  <si>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</si>
  <si>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</si>
  <si>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</si>
  <si>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всего</t>
  </si>
  <si>
    <t>Средняя наполн. класса (чел.)</t>
  </si>
  <si>
    <t>итого</t>
  </si>
  <si>
    <t>Средн.наполн</t>
  </si>
  <si>
    <t>№ 6</t>
  </si>
  <si>
    <t>№ 7</t>
  </si>
  <si>
    <t>село</t>
  </si>
  <si>
    <t>Итого:</t>
  </si>
  <si>
    <t>всего:</t>
  </si>
  <si>
    <t>учащихся-</t>
  </si>
  <si>
    <t>класов-</t>
  </si>
  <si>
    <t>классов-</t>
  </si>
  <si>
    <t>кл.-</t>
  </si>
  <si>
    <t>уч.-</t>
  </si>
  <si>
    <t>город+село</t>
  </si>
  <si>
    <t>контроль</t>
  </si>
  <si>
    <t>заочная форма</t>
  </si>
  <si>
    <t>12 класс</t>
  </si>
  <si>
    <t>кл/комп</t>
  </si>
  <si>
    <t>ср. напол.</t>
  </si>
  <si>
    <t xml:space="preserve">МКОУ О(С)ОШ №1 </t>
  </si>
  <si>
    <t>2-экстернат</t>
  </si>
  <si>
    <r>
      <t xml:space="preserve">Сведения  о количестве  учащихся ОУ г. Дивногорска по классам на 2014 -2015 уч.год               </t>
    </r>
    <r>
      <rPr>
        <b/>
        <sz val="18"/>
        <color indexed="8"/>
        <rFont val="Calibri"/>
        <family val="2"/>
      </rPr>
      <t>(данные на 01.09.2014)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</si>
</sst>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i/>
      <sz val="14"/>
      <color indexed="8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u val="single"/>
      <sz val="5.5"/>
      <color indexed="12"/>
      <name val="Calibri"/>
      <family val="2"/>
    </font>
    <font>
      <u val="single"/>
      <sz val="5.5"/>
      <color indexed="36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60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medium">
        <color indexed="60"/>
      </right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>
        <color indexed="60"/>
      </right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>
        <color indexed="60"/>
      </right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0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60"/>
      </left>
      <right>
        <color indexed="63"/>
      </right>
      <top style="thin"/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2" fillId="2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top" wrapText="1"/>
    </xf>
    <xf numFmtId="0" fontId="9" fillId="32" borderId="13" xfId="0" applyFont="1" applyFill="1" applyBorder="1" applyAlignment="1">
      <alignment horizontal="center" vertical="top" wrapText="1"/>
    </xf>
    <xf numFmtId="0" fontId="9" fillId="32" borderId="12" xfId="0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1" fontId="9" fillId="0" borderId="12" xfId="0" applyNumberFormat="1" applyFont="1" applyBorder="1" applyAlignment="1">
      <alignment horizontal="center" wrapText="1"/>
    </xf>
    <xf numFmtId="164" fontId="9" fillId="0" borderId="10" xfId="0" applyNumberFormat="1" applyFont="1" applyBorder="1" applyAlignment="1">
      <alignment horizontal="center" wrapText="1"/>
    </xf>
    <xf numFmtId="1" fontId="10" fillId="10" borderId="12" xfId="0" applyNumberFormat="1" applyFont="1" applyFill="1" applyBorder="1" applyAlignment="1">
      <alignment/>
    </xf>
    <xf numFmtId="0" fontId="10" fillId="10" borderId="12" xfId="0" applyFont="1" applyFill="1" applyBorder="1" applyAlignment="1">
      <alignment/>
    </xf>
    <xf numFmtId="164" fontId="10" fillId="10" borderId="10" xfId="0" applyNumberFormat="1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8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/>
    </xf>
    <xf numFmtId="0" fontId="4" fillId="34" borderId="20" xfId="0" applyFont="1" applyFill="1" applyBorder="1" applyAlignment="1">
      <alignment horizontal="right"/>
    </xf>
    <xf numFmtId="0" fontId="4" fillId="34" borderId="21" xfId="0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0" fillId="0" borderId="0" xfId="0" applyFill="1" applyAlignment="1">
      <alignment/>
    </xf>
    <xf numFmtId="164" fontId="7" fillId="35" borderId="10" xfId="0" applyNumberFormat="1" applyFont="1" applyFill="1" applyBorder="1" applyAlignment="1">
      <alignment horizontal="center" vertical="center" wrapText="1"/>
    </xf>
    <xf numFmtId="164" fontId="7" fillId="35" borderId="13" xfId="0" applyNumberFormat="1" applyFont="1" applyFill="1" applyBorder="1" applyAlignment="1">
      <alignment horizontal="center" vertical="center" wrapText="1"/>
    </xf>
    <xf numFmtId="164" fontId="7" fillId="35" borderId="20" xfId="0" applyNumberFormat="1" applyFont="1" applyFill="1" applyBorder="1" applyAlignment="1">
      <alignment horizontal="center" vertical="center" wrapText="1"/>
    </xf>
    <xf numFmtId="164" fontId="7" fillId="35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35" borderId="2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4" fontId="7" fillId="35" borderId="21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textRotation="90"/>
    </xf>
    <xf numFmtId="0" fontId="8" fillId="0" borderId="26" xfId="0" applyFont="1" applyBorder="1" applyAlignment="1">
      <alignment horizontal="center" vertical="center" textRotation="90"/>
    </xf>
    <xf numFmtId="0" fontId="8" fillId="0" borderId="15" xfId="0" applyFont="1" applyBorder="1" applyAlignment="1">
      <alignment horizontal="center" vertical="center" textRotation="90"/>
    </xf>
    <xf numFmtId="0" fontId="7" fillId="0" borderId="2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10" fillId="10" borderId="25" xfId="0" applyFont="1" applyFill="1" applyBorder="1" applyAlignment="1">
      <alignment horizontal="center"/>
    </xf>
    <xf numFmtId="0" fontId="10" fillId="10" borderId="12" xfId="0" applyFont="1" applyFill="1" applyBorder="1" applyAlignment="1">
      <alignment horizontal="center"/>
    </xf>
    <xf numFmtId="0" fontId="10" fillId="10" borderId="22" xfId="0" applyFont="1" applyFill="1" applyBorder="1" applyAlignment="1">
      <alignment horizontal="center"/>
    </xf>
    <xf numFmtId="0" fontId="10" fillId="10" borderId="20" xfId="0" applyFont="1" applyFill="1" applyBorder="1" applyAlignment="1">
      <alignment horizontal="center"/>
    </xf>
    <xf numFmtId="164" fontId="10" fillId="1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textRotation="90"/>
    </xf>
    <xf numFmtId="0" fontId="4" fillId="34" borderId="22" xfId="0" applyFont="1" applyFill="1" applyBorder="1" applyAlignment="1">
      <alignment horizontal="right"/>
    </xf>
    <xf numFmtId="0" fontId="4" fillId="34" borderId="29" xfId="0" applyFont="1" applyFill="1" applyBorder="1" applyAlignment="1">
      <alignment horizontal="right"/>
    </xf>
    <xf numFmtId="0" fontId="4" fillId="34" borderId="20" xfId="0" applyFont="1" applyFill="1" applyBorder="1" applyAlignment="1">
      <alignment horizontal="right"/>
    </xf>
    <xf numFmtId="0" fontId="4" fillId="34" borderId="25" xfId="0" applyFont="1" applyFill="1" applyBorder="1" applyAlignment="1">
      <alignment horizontal="right"/>
    </xf>
    <xf numFmtId="0" fontId="9" fillId="0" borderId="2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164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164" fontId="10" fillId="35" borderId="22" xfId="0" applyNumberFormat="1" applyFont="1" applyFill="1" applyBorder="1" applyAlignment="1">
      <alignment horizontal="center" vertical="center"/>
    </xf>
    <xf numFmtId="164" fontId="10" fillId="35" borderId="12" xfId="0" applyNumberFormat="1" applyFont="1" applyFill="1" applyBorder="1" applyAlignment="1">
      <alignment horizontal="center" vertical="center"/>
    </xf>
    <xf numFmtId="164" fontId="10" fillId="35" borderId="27" xfId="0" applyNumberFormat="1" applyFont="1" applyFill="1" applyBorder="1" applyAlignment="1">
      <alignment horizontal="center" vertical="center"/>
    </xf>
    <xf numFmtId="164" fontId="10" fillId="35" borderId="21" xfId="0" applyNumberFormat="1" applyFont="1" applyFill="1" applyBorder="1" applyAlignment="1">
      <alignment horizontal="center" vertical="center"/>
    </xf>
    <xf numFmtId="164" fontId="10" fillId="35" borderId="20" xfId="0" applyNumberFormat="1" applyFont="1" applyFill="1" applyBorder="1" applyAlignment="1">
      <alignment horizontal="center" vertical="center"/>
    </xf>
    <xf numFmtId="164" fontId="10" fillId="35" borderId="18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34" borderId="16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164" fontId="10" fillId="35" borderId="11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top" wrapText="1"/>
    </xf>
    <xf numFmtId="2" fontId="10" fillId="10" borderId="10" xfId="0" applyNumberFormat="1" applyFont="1" applyFill="1" applyBorder="1" applyAlignment="1">
      <alignment horizontal="center"/>
    </xf>
    <xf numFmtId="1" fontId="10" fillId="10" borderId="25" xfId="0" applyNumberFormat="1" applyFont="1" applyFill="1" applyBorder="1" applyAlignment="1">
      <alignment horizontal="center"/>
    </xf>
    <xf numFmtId="1" fontId="10" fillId="10" borderId="12" xfId="0" applyNumberFormat="1" applyFont="1" applyFill="1" applyBorder="1" applyAlignment="1">
      <alignment horizontal="center"/>
    </xf>
    <xf numFmtId="2" fontId="10" fillId="10" borderId="22" xfId="0" applyNumberFormat="1" applyFont="1" applyFill="1" applyBorder="1" applyAlignment="1">
      <alignment horizontal="center"/>
    </xf>
    <xf numFmtId="2" fontId="10" fillId="10" borderId="12" xfId="0" applyNumberFormat="1" applyFont="1" applyFill="1" applyBorder="1" applyAlignment="1">
      <alignment horizontal="center"/>
    </xf>
    <xf numFmtId="2" fontId="8" fillId="34" borderId="27" xfId="0" applyNumberFormat="1" applyFont="1" applyFill="1" applyBorder="1" applyAlignment="1">
      <alignment horizontal="center" vertical="center"/>
    </xf>
    <xf numFmtId="2" fontId="8" fillId="34" borderId="18" xfId="0" applyNumberFormat="1" applyFont="1" applyFill="1" applyBorder="1" applyAlignment="1">
      <alignment horizontal="center" vertical="center"/>
    </xf>
    <xf numFmtId="2" fontId="8" fillId="34" borderId="28" xfId="0" applyNumberFormat="1" applyFont="1" applyFill="1" applyBorder="1" applyAlignment="1">
      <alignment horizontal="center" vertical="center"/>
    </xf>
    <xf numFmtId="2" fontId="8" fillId="34" borderId="14" xfId="0" applyNumberFormat="1" applyFont="1" applyFill="1" applyBorder="1" applyAlignment="1">
      <alignment horizontal="center" vertical="center"/>
    </xf>
    <xf numFmtId="1" fontId="8" fillId="34" borderId="30" xfId="0" applyNumberFormat="1" applyFont="1" applyFill="1" applyBorder="1" applyAlignment="1">
      <alignment horizontal="center" vertical="center"/>
    </xf>
    <xf numFmtId="1" fontId="8" fillId="34" borderId="18" xfId="0" applyNumberFormat="1" applyFont="1" applyFill="1" applyBorder="1" applyAlignment="1">
      <alignment horizontal="center" vertical="center"/>
    </xf>
    <xf numFmtId="1" fontId="8" fillId="34" borderId="31" xfId="0" applyNumberFormat="1" applyFont="1" applyFill="1" applyBorder="1" applyAlignment="1">
      <alignment horizontal="center" vertical="center"/>
    </xf>
    <xf numFmtId="1" fontId="8" fillId="34" borderId="1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D21"/>
  <sheetViews>
    <sheetView zoomScale="62" zoomScaleNormal="62" zoomScalePageLayoutView="0" workbookViewId="0" topLeftCell="F1">
      <selection activeCell="O29" sqref="O29"/>
    </sheetView>
  </sheetViews>
  <sheetFormatPr defaultColWidth="9.140625" defaultRowHeight="15"/>
  <cols>
    <col min="25" max="30" width="7.7109375" style="0" customWidth="1"/>
  </cols>
  <sheetData>
    <row r="1" spans="1:29" ht="23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</row>
    <row r="3" ht="15.75" thickBot="1"/>
    <row r="4" spans="1:30" ht="43.5" customHeight="1" thickBot="1">
      <c r="A4" s="70" t="s">
        <v>12</v>
      </c>
      <c r="B4" s="71"/>
      <c r="C4" s="56" t="s">
        <v>13</v>
      </c>
      <c r="D4" s="56"/>
      <c r="E4" s="56" t="s">
        <v>14</v>
      </c>
      <c r="F4" s="56"/>
      <c r="G4" s="56" t="s">
        <v>15</v>
      </c>
      <c r="H4" s="56"/>
      <c r="I4" s="56" t="s">
        <v>16</v>
      </c>
      <c r="J4" s="60"/>
      <c r="K4" s="63" t="s">
        <v>17</v>
      </c>
      <c r="L4" s="64"/>
      <c r="M4" s="55" t="s">
        <v>18</v>
      </c>
      <c r="N4" s="56"/>
      <c r="O4" s="56" t="s">
        <v>19</v>
      </c>
      <c r="P4" s="56"/>
      <c r="Q4" s="56" t="s">
        <v>20</v>
      </c>
      <c r="R4" s="56"/>
      <c r="S4" s="56" t="s">
        <v>21</v>
      </c>
      <c r="T4" s="58"/>
      <c r="U4" s="55" t="s">
        <v>22</v>
      </c>
      <c r="V4" s="56"/>
      <c r="W4" s="56" t="s">
        <v>23</v>
      </c>
      <c r="X4" s="58"/>
      <c r="Y4" s="75" t="s">
        <v>24</v>
      </c>
      <c r="Z4" s="76"/>
      <c r="AA4" s="76"/>
      <c r="AB4" s="76"/>
      <c r="AC4" s="56" t="s">
        <v>25</v>
      </c>
      <c r="AD4" s="56"/>
    </row>
    <row r="5" spans="1:30" ht="28.5" customHeight="1">
      <c r="A5" s="72"/>
      <c r="B5" s="73"/>
      <c r="C5" s="6" t="s">
        <v>7</v>
      </c>
      <c r="D5" s="6" t="s">
        <v>8</v>
      </c>
      <c r="E5" s="6" t="s">
        <v>9</v>
      </c>
      <c r="F5" s="6" t="s">
        <v>8</v>
      </c>
      <c r="G5" s="6" t="s">
        <v>9</v>
      </c>
      <c r="H5" s="6" t="s">
        <v>8</v>
      </c>
      <c r="I5" s="6" t="s">
        <v>9</v>
      </c>
      <c r="J5" s="7" t="s">
        <v>8</v>
      </c>
      <c r="K5" s="8" t="s">
        <v>9</v>
      </c>
      <c r="L5" s="9" t="s">
        <v>8</v>
      </c>
      <c r="M5" s="6" t="s">
        <v>9</v>
      </c>
      <c r="N5" s="6" t="s">
        <v>8</v>
      </c>
      <c r="O5" s="6" t="s">
        <v>9</v>
      </c>
      <c r="P5" s="6" t="s">
        <v>8</v>
      </c>
      <c r="Q5" s="6" t="s">
        <v>9</v>
      </c>
      <c r="R5" s="6" t="s">
        <v>8</v>
      </c>
      <c r="S5" s="6" t="s">
        <v>9</v>
      </c>
      <c r="T5" s="7" t="s">
        <v>10</v>
      </c>
      <c r="U5" s="10" t="s">
        <v>9</v>
      </c>
      <c r="V5" s="6" t="s">
        <v>8</v>
      </c>
      <c r="W5" s="6" t="s">
        <v>9</v>
      </c>
      <c r="X5" s="7" t="s">
        <v>8</v>
      </c>
      <c r="Y5" s="77" t="s">
        <v>11</v>
      </c>
      <c r="Z5" s="78"/>
      <c r="AA5" s="79" t="s">
        <v>10</v>
      </c>
      <c r="AB5" s="80"/>
      <c r="AC5" s="56"/>
      <c r="AD5" s="56"/>
    </row>
    <row r="6" spans="1:30" ht="19.5" customHeight="1">
      <c r="A6" s="67" t="s">
        <v>6</v>
      </c>
      <c r="B6" s="11" t="s">
        <v>1</v>
      </c>
      <c r="C6" s="11">
        <v>2</v>
      </c>
      <c r="D6" s="11">
        <v>54</v>
      </c>
      <c r="E6" s="11">
        <v>2</v>
      </c>
      <c r="F6" s="11">
        <v>41</v>
      </c>
      <c r="G6" s="11">
        <v>2</v>
      </c>
      <c r="H6" s="11">
        <v>42</v>
      </c>
      <c r="I6" s="11">
        <v>2</v>
      </c>
      <c r="J6" s="12">
        <v>43</v>
      </c>
      <c r="K6" s="13">
        <v>2</v>
      </c>
      <c r="L6" s="11">
        <v>34</v>
      </c>
      <c r="M6" s="11">
        <v>2</v>
      </c>
      <c r="N6" s="11">
        <v>39</v>
      </c>
      <c r="O6" s="11">
        <v>2</v>
      </c>
      <c r="P6" s="11">
        <v>38</v>
      </c>
      <c r="Q6" s="11">
        <v>2</v>
      </c>
      <c r="R6" s="11">
        <v>54</v>
      </c>
      <c r="S6" s="11">
        <v>2</v>
      </c>
      <c r="T6" s="12">
        <v>33</v>
      </c>
      <c r="U6" s="13">
        <v>0</v>
      </c>
      <c r="V6" s="11">
        <v>0</v>
      </c>
      <c r="W6" s="11">
        <v>1</v>
      </c>
      <c r="X6" s="12">
        <v>25</v>
      </c>
      <c r="Y6" s="65">
        <f>C6+E6+G6+I6+K6+M6+O6+Q6+S6+U6+W6</f>
        <v>19</v>
      </c>
      <c r="Z6" s="66"/>
      <c r="AA6" s="61">
        <f>D6+F6+H6+J6+L6+N6+P6+R6+T6+V6+X6</f>
        <v>403</v>
      </c>
      <c r="AB6" s="62"/>
      <c r="AC6" s="74">
        <f>AA6/Y6</f>
        <v>21.210526315789473</v>
      </c>
      <c r="AD6" s="74"/>
    </row>
    <row r="7" spans="1:30" ht="18">
      <c r="A7" s="68"/>
      <c r="B7" s="11" t="s">
        <v>2</v>
      </c>
      <c r="C7" s="11">
        <v>2</v>
      </c>
      <c r="D7" s="11">
        <v>49</v>
      </c>
      <c r="E7" s="11">
        <v>2</v>
      </c>
      <c r="F7" s="11">
        <v>44</v>
      </c>
      <c r="G7" s="11">
        <v>2</v>
      </c>
      <c r="H7" s="11">
        <v>45</v>
      </c>
      <c r="I7" s="11">
        <v>2</v>
      </c>
      <c r="J7" s="12">
        <v>41</v>
      </c>
      <c r="K7" s="13">
        <v>2</v>
      </c>
      <c r="L7" s="11">
        <v>32</v>
      </c>
      <c r="M7" s="11">
        <v>2</v>
      </c>
      <c r="N7" s="11">
        <v>44</v>
      </c>
      <c r="O7" s="11">
        <v>2</v>
      </c>
      <c r="P7" s="11">
        <v>45</v>
      </c>
      <c r="Q7" s="11">
        <v>2</v>
      </c>
      <c r="R7" s="11">
        <v>46</v>
      </c>
      <c r="S7" s="11">
        <v>2</v>
      </c>
      <c r="T7" s="12">
        <v>45</v>
      </c>
      <c r="U7" s="13">
        <v>0</v>
      </c>
      <c r="V7" s="11">
        <v>0</v>
      </c>
      <c r="W7" s="11">
        <v>1</v>
      </c>
      <c r="X7" s="12">
        <v>27</v>
      </c>
      <c r="Y7" s="65">
        <f>C7+E7+G7+I7+K7+M7+O7+Q7+S7+U7+W7</f>
        <v>19</v>
      </c>
      <c r="Z7" s="66"/>
      <c r="AA7" s="61">
        <f>D7+F7+H7+J7+L7+N7+P7+R7+T7+V7+X7</f>
        <v>418</v>
      </c>
      <c r="AB7" s="62"/>
      <c r="AC7" s="74">
        <f>AA7/Y7</f>
        <v>22</v>
      </c>
      <c r="AD7" s="74"/>
    </row>
    <row r="8" spans="1:30" ht="18">
      <c r="A8" s="68"/>
      <c r="B8" s="11" t="s">
        <v>3</v>
      </c>
      <c r="C8" s="11">
        <v>3</v>
      </c>
      <c r="D8" s="11">
        <v>78</v>
      </c>
      <c r="E8" s="11">
        <v>2</v>
      </c>
      <c r="F8" s="11">
        <v>57</v>
      </c>
      <c r="G8" s="11">
        <v>2</v>
      </c>
      <c r="H8" s="11">
        <v>54</v>
      </c>
      <c r="I8" s="11">
        <v>2</v>
      </c>
      <c r="J8" s="12">
        <v>59</v>
      </c>
      <c r="K8" s="13">
        <v>2</v>
      </c>
      <c r="L8" s="11">
        <v>57</v>
      </c>
      <c r="M8" s="11">
        <v>2</v>
      </c>
      <c r="N8" s="11">
        <v>45</v>
      </c>
      <c r="O8" s="11">
        <v>3</v>
      </c>
      <c r="P8" s="11">
        <v>64</v>
      </c>
      <c r="Q8" s="11">
        <v>2</v>
      </c>
      <c r="R8" s="11">
        <v>49</v>
      </c>
      <c r="S8" s="11">
        <v>2</v>
      </c>
      <c r="T8" s="12">
        <v>48</v>
      </c>
      <c r="U8" s="13">
        <v>0</v>
      </c>
      <c r="V8" s="11">
        <v>0</v>
      </c>
      <c r="W8" s="11">
        <v>2</v>
      </c>
      <c r="X8" s="12">
        <v>44</v>
      </c>
      <c r="Y8" s="65">
        <f>C8+E8+G8+I8+K8+M8+O8+Q8+S8+U8+W8</f>
        <v>22</v>
      </c>
      <c r="Z8" s="66"/>
      <c r="AA8" s="61">
        <f>D8+F8+H8+J8+L8+N8+P8+R8+T8+V8+X8</f>
        <v>555</v>
      </c>
      <c r="AB8" s="62"/>
      <c r="AC8" s="74">
        <f>AA8/Y8</f>
        <v>25.227272727272727</v>
      </c>
      <c r="AD8" s="74"/>
    </row>
    <row r="9" spans="1:30" ht="18">
      <c r="A9" s="68"/>
      <c r="B9" s="11" t="s">
        <v>4</v>
      </c>
      <c r="C9" s="11">
        <v>2</v>
      </c>
      <c r="D9" s="11">
        <v>34</v>
      </c>
      <c r="E9" s="11">
        <v>1</v>
      </c>
      <c r="F9" s="11">
        <v>26</v>
      </c>
      <c r="G9" s="11">
        <v>1</v>
      </c>
      <c r="H9" s="11">
        <v>24</v>
      </c>
      <c r="I9" s="11">
        <v>1</v>
      </c>
      <c r="J9" s="12">
        <v>23</v>
      </c>
      <c r="K9" s="13">
        <v>1</v>
      </c>
      <c r="L9" s="11">
        <v>25</v>
      </c>
      <c r="M9" s="11">
        <v>1</v>
      </c>
      <c r="N9" s="11">
        <v>23</v>
      </c>
      <c r="O9" s="11">
        <v>2</v>
      </c>
      <c r="P9" s="11">
        <v>34</v>
      </c>
      <c r="Q9" s="11">
        <v>1</v>
      </c>
      <c r="R9" s="11">
        <v>19</v>
      </c>
      <c r="S9" s="11">
        <v>2</v>
      </c>
      <c r="T9" s="12">
        <v>34</v>
      </c>
      <c r="U9" s="13">
        <v>0</v>
      </c>
      <c r="V9" s="11">
        <v>0</v>
      </c>
      <c r="W9" s="11">
        <v>0</v>
      </c>
      <c r="X9" s="12">
        <v>0</v>
      </c>
      <c r="Y9" s="65">
        <f>C9+E9+G9+I9+K9+M9+O9+Q9+S9+U9+W9</f>
        <v>12</v>
      </c>
      <c r="Z9" s="66"/>
      <c r="AA9" s="61">
        <f>D9+F9+H9+J9+L9+N9+P9+R9+T9+V9+X9</f>
        <v>242</v>
      </c>
      <c r="AB9" s="62"/>
      <c r="AC9" s="74">
        <f>AA9/Y9</f>
        <v>20.166666666666668</v>
      </c>
      <c r="AD9" s="74"/>
    </row>
    <row r="10" spans="1:30" ht="18">
      <c r="A10" s="68"/>
      <c r="B10" s="14" t="s">
        <v>5</v>
      </c>
      <c r="C10" s="14">
        <v>3</v>
      </c>
      <c r="D10" s="14">
        <v>75</v>
      </c>
      <c r="E10" s="14">
        <v>3</v>
      </c>
      <c r="F10" s="14">
        <v>81</v>
      </c>
      <c r="G10" s="14">
        <v>3</v>
      </c>
      <c r="H10" s="14">
        <v>72</v>
      </c>
      <c r="I10" s="14">
        <v>3</v>
      </c>
      <c r="J10" s="15">
        <v>78</v>
      </c>
      <c r="K10" s="16">
        <v>3</v>
      </c>
      <c r="L10" s="14">
        <v>72</v>
      </c>
      <c r="M10" s="14">
        <v>3</v>
      </c>
      <c r="N10" s="14">
        <v>78</v>
      </c>
      <c r="O10" s="14">
        <v>3</v>
      </c>
      <c r="P10" s="14">
        <v>83</v>
      </c>
      <c r="Q10" s="14">
        <v>4</v>
      </c>
      <c r="R10" s="14">
        <v>92</v>
      </c>
      <c r="S10" s="14">
        <v>3</v>
      </c>
      <c r="T10" s="15">
        <v>63</v>
      </c>
      <c r="U10" s="16">
        <v>2</v>
      </c>
      <c r="V10" s="14">
        <v>36</v>
      </c>
      <c r="W10" s="14">
        <v>2</v>
      </c>
      <c r="X10" s="15">
        <v>50</v>
      </c>
      <c r="Y10" s="65">
        <f>C10+E10+G10+I10+K10+M10+O10+Q10+S10+U10+W10</f>
        <v>32</v>
      </c>
      <c r="Z10" s="66"/>
      <c r="AA10" s="61">
        <f>D10+F10+H10+J10+L10+N10+P10+R10+T10+V10+X10</f>
        <v>780</v>
      </c>
      <c r="AB10" s="62"/>
      <c r="AC10" s="74">
        <f>AA10/Y10</f>
        <v>24.375</v>
      </c>
      <c r="AD10" s="74"/>
    </row>
    <row r="11" spans="1:30" ht="18.75">
      <c r="A11" s="68"/>
      <c r="B11" s="17" t="s">
        <v>26</v>
      </c>
      <c r="C11" s="17">
        <f>SUM(C6:C10)</f>
        <v>12</v>
      </c>
      <c r="D11" s="17">
        <f aca="true" t="shared" si="0" ref="D11:X11">SUM(D6:D10)</f>
        <v>290</v>
      </c>
      <c r="E11" s="17">
        <f t="shared" si="0"/>
        <v>10</v>
      </c>
      <c r="F11" s="17">
        <f t="shared" si="0"/>
        <v>249</v>
      </c>
      <c r="G11" s="17">
        <f t="shared" si="0"/>
        <v>10</v>
      </c>
      <c r="H11" s="17">
        <f t="shared" si="0"/>
        <v>237</v>
      </c>
      <c r="I11" s="17">
        <f t="shared" si="0"/>
        <v>10</v>
      </c>
      <c r="J11" s="18">
        <f t="shared" si="0"/>
        <v>244</v>
      </c>
      <c r="K11" s="19">
        <f t="shared" si="0"/>
        <v>10</v>
      </c>
      <c r="L11" s="17">
        <f t="shared" si="0"/>
        <v>220</v>
      </c>
      <c r="M11" s="17">
        <f t="shared" si="0"/>
        <v>10</v>
      </c>
      <c r="N11" s="17">
        <f t="shared" si="0"/>
        <v>229</v>
      </c>
      <c r="O11" s="17">
        <f t="shared" si="0"/>
        <v>12</v>
      </c>
      <c r="P11" s="17">
        <f t="shared" si="0"/>
        <v>264</v>
      </c>
      <c r="Q11" s="17">
        <f t="shared" si="0"/>
        <v>11</v>
      </c>
      <c r="R11" s="17">
        <f t="shared" si="0"/>
        <v>260</v>
      </c>
      <c r="S11" s="17">
        <f t="shared" si="0"/>
        <v>11</v>
      </c>
      <c r="T11" s="18">
        <f t="shared" si="0"/>
        <v>223</v>
      </c>
      <c r="U11" s="19">
        <f t="shared" si="0"/>
        <v>2</v>
      </c>
      <c r="V11" s="17">
        <f t="shared" si="0"/>
        <v>36</v>
      </c>
      <c r="W11" s="17">
        <f t="shared" si="0"/>
        <v>6</v>
      </c>
      <c r="X11" s="18">
        <f t="shared" si="0"/>
        <v>146</v>
      </c>
      <c r="Y11" s="81">
        <f>SUM(Y6:Y10)</f>
        <v>104</v>
      </c>
      <c r="Z11" s="82"/>
      <c r="AA11" s="83">
        <f>SUM(AA6:AA10)</f>
        <v>2398</v>
      </c>
      <c r="AB11" s="84"/>
      <c r="AC11" s="85">
        <f>AVERAGE(AC6:AC10)</f>
        <v>22.595893141945773</v>
      </c>
      <c r="AD11" s="85"/>
    </row>
    <row r="12" spans="1:30" ht="30">
      <c r="A12" s="69"/>
      <c r="B12" s="2" t="s">
        <v>27</v>
      </c>
      <c r="C12" s="57">
        <f>D11/C11</f>
        <v>24.166666666666668</v>
      </c>
      <c r="D12" s="54"/>
      <c r="E12" s="57">
        <f>F11/E11</f>
        <v>24.9</v>
      </c>
      <c r="F12" s="54"/>
      <c r="G12" s="57">
        <f>H11/G11</f>
        <v>23.7</v>
      </c>
      <c r="H12" s="54"/>
      <c r="I12" s="57">
        <f>J11/I11</f>
        <v>24.4</v>
      </c>
      <c r="J12" s="59"/>
      <c r="K12" s="53">
        <f>L11/K11</f>
        <v>22</v>
      </c>
      <c r="L12" s="54"/>
      <c r="M12" s="57">
        <f>N11/M11</f>
        <v>22.9</v>
      </c>
      <c r="N12" s="54"/>
      <c r="O12" s="57">
        <f>P11/O11</f>
        <v>22</v>
      </c>
      <c r="P12" s="54"/>
      <c r="Q12" s="57">
        <f>R11/Q11</f>
        <v>23.636363636363637</v>
      </c>
      <c r="R12" s="54"/>
      <c r="S12" s="57">
        <f>T11/S11</f>
        <v>20.272727272727273</v>
      </c>
      <c r="T12" s="59"/>
      <c r="U12" s="53">
        <f>V11/U11</f>
        <v>18</v>
      </c>
      <c r="V12" s="54"/>
      <c r="W12" s="51">
        <f>X11/W11</f>
        <v>24.333333333333332</v>
      </c>
      <c r="X12" s="52"/>
      <c r="Y12" s="20"/>
      <c r="Z12" s="20"/>
      <c r="AA12" s="20"/>
      <c r="AB12" s="20"/>
      <c r="AC12" s="21"/>
      <c r="AD12" s="21"/>
    </row>
    <row r="13" spans="2:24" ht="15">
      <c r="B13" s="1"/>
      <c r="J13" s="4"/>
      <c r="T13" s="4"/>
      <c r="X13" s="4"/>
    </row>
    <row r="14" spans="1:30" ht="18">
      <c r="A14" s="86" t="s">
        <v>30</v>
      </c>
      <c r="B14" s="11" t="s">
        <v>28</v>
      </c>
      <c r="C14" s="22">
        <v>1</v>
      </c>
      <c r="D14" s="22">
        <v>6</v>
      </c>
      <c r="E14" s="22">
        <v>1</v>
      </c>
      <c r="F14" s="22">
        <v>6</v>
      </c>
      <c r="G14" s="22">
        <v>1</v>
      </c>
      <c r="H14" s="22">
        <v>5</v>
      </c>
      <c r="I14" s="22">
        <v>1</v>
      </c>
      <c r="J14" s="23">
        <v>7</v>
      </c>
      <c r="K14" s="24">
        <v>1</v>
      </c>
      <c r="L14" s="22">
        <v>9</v>
      </c>
      <c r="M14" s="22">
        <v>1</v>
      </c>
      <c r="N14" s="22">
        <v>7</v>
      </c>
      <c r="O14" s="22">
        <v>1</v>
      </c>
      <c r="P14" s="22">
        <v>7</v>
      </c>
      <c r="Q14" s="22">
        <v>1</v>
      </c>
      <c r="R14" s="22">
        <v>8</v>
      </c>
      <c r="S14" s="22">
        <v>1</v>
      </c>
      <c r="T14" s="23">
        <v>5</v>
      </c>
      <c r="U14" s="13">
        <v>0</v>
      </c>
      <c r="V14" s="11">
        <v>0</v>
      </c>
      <c r="W14" s="11">
        <v>0</v>
      </c>
      <c r="X14" s="12">
        <v>0</v>
      </c>
      <c r="Y14" s="25">
        <f>C14+E14+G14+I14+K14+M14+O14+Q14+S14</f>
        <v>9</v>
      </c>
      <c r="Z14" s="25">
        <v>7</v>
      </c>
      <c r="AA14" s="91">
        <f>D14+F14+H14+J14+L14+N14+P14+R14+T14</f>
        <v>60</v>
      </c>
      <c r="AB14" s="92"/>
      <c r="AC14" s="26">
        <f>AA14/Y14</f>
        <v>6.666666666666667</v>
      </c>
      <c r="AD14" s="26">
        <f>AA14/Z14</f>
        <v>8.571428571428571</v>
      </c>
    </row>
    <row r="15" spans="1:30" ht="18">
      <c r="A15" s="86"/>
      <c r="B15" s="11" t="s">
        <v>29</v>
      </c>
      <c r="C15" s="11">
        <v>2</v>
      </c>
      <c r="D15" s="11">
        <v>31</v>
      </c>
      <c r="E15" s="11">
        <v>1</v>
      </c>
      <c r="F15" s="11">
        <v>21</v>
      </c>
      <c r="G15" s="11">
        <v>1</v>
      </c>
      <c r="H15" s="11">
        <v>22</v>
      </c>
      <c r="I15" s="11">
        <v>1</v>
      </c>
      <c r="J15" s="12">
        <v>11</v>
      </c>
      <c r="K15" s="13">
        <v>1</v>
      </c>
      <c r="L15" s="11">
        <v>14</v>
      </c>
      <c r="M15" s="11">
        <v>1</v>
      </c>
      <c r="N15" s="11">
        <v>15</v>
      </c>
      <c r="O15" s="11">
        <v>1</v>
      </c>
      <c r="P15" s="11">
        <v>16</v>
      </c>
      <c r="Q15" s="11">
        <v>1</v>
      </c>
      <c r="R15" s="11">
        <v>18</v>
      </c>
      <c r="S15" s="11">
        <v>1</v>
      </c>
      <c r="T15" s="12">
        <v>19</v>
      </c>
      <c r="U15" s="13">
        <v>0</v>
      </c>
      <c r="V15" s="11">
        <v>0</v>
      </c>
      <c r="W15" s="11">
        <v>1</v>
      </c>
      <c r="X15" s="12">
        <v>14</v>
      </c>
      <c r="Y15" s="65">
        <f>C15+E15+G15+I15+K15+M15+O15+Q15+S15+W15+U15</f>
        <v>11</v>
      </c>
      <c r="Z15" s="66"/>
      <c r="AA15" s="91">
        <f>D15+F15+H15+J15+L15+N15+P15+R15+T15+X15+V15</f>
        <v>181</v>
      </c>
      <c r="AB15" s="92"/>
      <c r="AC15" s="74">
        <f>AA15/Y15</f>
        <v>16.454545454545453</v>
      </c>
      <c r="AD15" s="74"/>
    </row>
    <row r="16" spans="1:30" ht="18.75">
      <c r="A16" s="86"/>
      <c r="B16" s="17" t="s">
        <v>26</v>
      </c>
      <c r="C16" s="17">
        <f>SUM(C14:C15)</f>
        <v>3</v>
      </c>
      <c r="D16" s="17">
        <f aca="true" t="shared" si="1" ref="D16:X16">SUM(D14:D15)</f>
        <v>37</v>
      </c>
      <c r="E16" s="17">
        <f t="shared" si="1"/>
        <v>2</v>
      </c>
      <c r="F16" s="17">
        <f t="shared" si="1"/>
        <v>27</v>
      </c>
      <c r="G16" s="17">
        <f t="shared" si="1"/>
        <v>2</v>
      </c>
      <c r="H16" s="17">
        <f t="shared" si="1"/>
        <v>27</v>
      </c>
      <c r="I16" s="17">
        <f t="shared" si="1"/>
        <v>2</v>
      </c>
      <c r="J16" s="18">
        <f t="shared" si="1"/>
        <v>18</v>
      </c>
      <c r="K16" s="19">
        <f t="shared" si="1"/>
        <v>2</v>
      </c>
      <c r="L16" s="17">
        <f t="shared" si="1"/>
        <v>23</v>
      </c>
      <c r="M16" s="17">
        <f t="shared" si="1"/>
        <v>2</v>
      </c>
      <c r="N16" s="17">
        <f t="shared" si="1"/>
        <v>22</v>
      </c>
      <c r="O16" s="17">
        <f t="shared" si="1"/>
        <v>2</v>
      </c>
      <c r="P16" s="17">
        <f t="shared" si="1"/>
        <v>23</v>
      </c>
      <c r="Q16" s="17">
        <f t="shared" si="1"/>
        <v>2</v>
      </c>
      <c r="R16" s="17">
        <f t="shared" si="1"/>
        <v>26</v>
      </c>
      <c r="S16" s="17">
        <f t="shared" si="1"/>
        <v>2</v>
      </c>
      <c r="T16" s="18">
        <f t="shared" si="1"/>
        <v>24</v>
      </c>
      <c r="U16" s="19">
        <f t="shared" si="1"/>
        <v>0</v>
      </c>
      <c r="V16" s="17">
        <f t="shared" si="1"/>
        <v>0</v>
      </c>
      <c r="W16" s="17">
        <f t="shared" si="1"/>
        <v>1</v>
      </c>
      <c r="X16" s="18">
        <f t="shared" si="1"/>
        <v>14</v>
      </c>
      <c r="Y16" s="27">
        <f>Y14+Y15</f>
        <v>20</v>
      </c>
      <c r="Z16" s="28">
        <v>18</v>
      </c>
      <c r="AA16" s="83">
        <f>SUM(AA14:AB15)</f>
        <v>241</v>
      </c>
      <c r="AB16" s="82"/>
      <c r="AC16" s="29">
        <f>AA16/Y16</f>
        <v>12.05</v>
      </c>
      <c r="AD16" s="29">
        <f>AA16/Z16</f>
        <v>13.38888888888889</v>
      </c>
    </row>
    <row r="17" spans="1:30" ht="30">
      <c r="A17" s="86"/>
      <c r="B17" s="2" t="s">
        <v>27</v>
      </c>
      <c r="C17" s="57">
        <f>D16/C16</f>
        <v>12.333333333333334</v>
      </c>
      <c r="D17" s="54"/>
      <c r="E17" s="57">
        <f>F16/E16</f>
        <v>13.5</v>
      </c>
      <c r="F17" s="54"/>
      <c r="G17" s="57">
        <f>H16/G16</f>
        <v>13.5</v>
      </c>
      <c r="H17" s="54"/>
      <c r="I17" s="57">
        <f>J16/I16</f>
        <v>9</v>
      </c>
      <c r="J17" s="59"/>
      <c r="K17" s="53">
        <f>L16/K16</f>
        <v>11.5</v>
      </c>
      <c r="L17" s="54"/>
      <c r="M17" s="57">
        <f>N16/M16</f>
        <v>11</v>
      </c>
      <c r="N17" s="54"/>
      <c r="O17" s="57">
        <f>P16/O16</f>
        <v>11.5</v>
      </c>
      <c r="P17" s="54"/>
      <c r="Q17" s="57">
        <f>R16/Q16</f>
        <v>13</v>
      </c>
      <c r="R17" s="54"/>
      <c r="S17" s="57">
        <f>T16/S16</f>
        <v>12</v>
      </c>
      <c r="T17" s="59"/>
      <c r="U17" s="53">
        <v>0</v>
      </c>
      <c r="V17" s="54"/>
      <c r="W17" s="51">
        <f>X16/W16</f>
        <v>14</v>
      </c>
      <c r="X17" s="52"/>
      <c r="Y17" s="20"/>
      <c r="Z17" s="20"/>
      <c r="AA17" s="20"/>
      <c r="AB17" s="20"/>
      <c r="AC17" s="21"/>
      <c r="AD17" s="21"/>
    </row>
    <row r="18" spans="10:24" ht="15">
      <c r="J18" s="4"/>
      <c r="T18" s="4"/>
      <c r="X18" s="4"/>
    </row>
    <row r="19" spans="1:30" ht="33.75" customHeight="1">
      <c r="A19" s="86" t="s">
        <v>38</v>
      </c>
      <c r="B19" s="30" t="s">
        <v>31</v>
      </c>
      <c r="C19" s="31">
        <f>C11+C16</f>
        <v>15</v>
      </c>
      <c r="D19" s="31">
        <f aca="true" t="shared" si="2" ref="D19:X19">D11+D16</f>
        <v>327</v>
      </c>
      <c r="E19" s="31">
        <f t="shared" si="2"/>
        <v>12</v>
      </c>
      <c r="F19" s="31">
        <f t="shared" si="2"/>
        <v>276</v>
      </c>
      <c r="G19" s="31">
        <f t="shared" si="2"/>
        <v>12</v>
      </c>
      <c r="H19" s="31">
        <f t="shared" si="2"/>
        <v>264</v>
      </c>
      <c r="I19" s="31">
        <f t="shared" si="2"/>
        <v>12</v>
      </c>
      <c r="J19" s="32">
        <f t="shared" si="2"/>
        <v>262</v>
      </c>
      <c r="K19" s="30">
        <f t="shared" si="2"/>
        <v>12</v>
      </c>
      <c r="L19" s="31">
        <f t="shared" si="2"/>
        <v>243</v>
      </c>
      <c r="M19" s="31">
        <f t="shared" si="2"/>
        <v>12</v>
      </c>
      <c r="N19" s="31">
        <f t="shared" si="2"/>
        <v>251</v>
      </c>
      <c r="O19" s="31">
        <f t="shared" si="2"/>
        <v>14</v>
      </c>
      <c r="P19" s="31">
        <f t="shared" si="2"/>
        <v>287</v>
      </c>
      <c r="Q19" s="31">
        <f t="shared" si="2"/>
        <v>13</v>
      </c>
      <c r="R19" s="31">
        <f t="shared" si="2"/>
        <v>286</v>
      </c>
      <c r="S19" s="31">
        <f t="shared" si="2"/>
        <v>13</v>
      </c>
      <c r="T19" s="32">
        <f t="shared" si="2"/>
        <v>247</v>
      </c>
      <c r="U19" s="30">
        <f t="shared" si="2"/>
        <v>2</v>
      </c>
      <c r="V19" s="31">
        <f t="shared" si="2"/>
        <v>36</v>
      </c>
      <c r="W19" s="31">
        <f t="shared" si="2"/>
        <v>7</v>
      </c>
      <c r="X19" s="32">
        <f t="shared" si="2"/>
        <v>160</v>
      </c>
      <c r="Y19" s="101">
        <f>Y16+Y11</f>
        <v>124</v>
      </c>
      <c r="Z19" s="104">
        <f>Z16+Y11</f>
        <v>122</v>
      </c>
      <c r="AA19" s="106">
        <f>AA16+AA11</f>
        <v>2639</v>
      </c>
      <c r="AB19" s="107"/>
      <c r="AC19" s="93">
        <f>AA19/Y19</f>
        <v>21.282258064516128</v>
      </c>
      <c r="AD19" s="93">
        <f>AA19/Z19</f>
        <v>21.631147540983605</v>
      </c>
    </row>
    <row r="20" spans="1:30" ht="33.75" customHeight="1" thickBot="1">
      <c r="A20" s="86"/>
      <c r="B20" s="5" t="s">
        <v>27</v>
      </c>
      <c r="C20" s="95">
        <f>D19/C19</f>
        <v>21.8</v>
      </c>
      <c r="D20" s="96"/>
      <c r="E20" s="97">
        <f>F19/E19</f>
        <v>23</v>
      </c>
      <c r="F20" s="96"/>
      <c r="G20" s="95">
        <f>H19/G19</f>
        <v>22</v>
      </c>
      <c r="H20" s="96"/>
      <c r="I20" s="97">
        <f>J19/I19</f>
        <v>21.833333333333332</v>
      </c>
      <c r="J20" s="98"/>
      <c r="K20" s="99">
        <f>L19/K19</f>
        <v>20.25</v>
      </c>
      <c r="L20" s="96"/>
      <c r="M20" s="95">
        <f>N19/M19</f>
        <v>20.916666666666668</v>
      </c>
      <c r="N20" s="100"/>
      <c r="O20" s="95">
        <f>P19/O19</f>
        <v>20.5</v>
      </c>
      <c r="P20" s="96"/>
      <c r="Q20" s="95">
        <f>R19/Q19</f>
        <v>22</v>
      </c>
      <c r="R20" s="100"/>
      <c r="S20" s="95">
        <f>T19/S19</f>
        <v>19</v>
      </c>
      <c r="T20" s="98"/>
      <c r="U20" s="99">
        <f>V19/U19</f>
        <v>18</v>
      </c>
      <c r="V20" s="100"/>
      <c r="W20" s="95">
        <f>X19/W19</f>
        <v>22.857142857142858</v>
      </c>
      <c r="X20" s="110"/>
      <c r="Y20" s="102"/>
      <c r="Z20" s="105"/>
      <c r="AA20" s="108"/>
      <c r="AB20" s="109"/>
      <c r="AC20" s="94"/>
      <c r="AD20" s="94"/>
    </row>
    <row r="21" spans="1:30" s="3" customFormat="1" ht="33.75" customHeight="1" thickBot="1">
      <c r="A21" s="86"/>
      <c r="B21" s="33" t="s">
        <v>32</v>
      </c>
      <c r="C21" s="87" t="s">
        <v>34</v>
      </c>
      <c r="D21" s="88"/>
      <c r="E21" s="34">
        <f>C19+E19+G19+I19</f>
        <v>51</v>
      </c>
      <c r="F21" s="35"/>
      <c r="G21" s="89" t="s">
        <v>33</v>
      </c>
      <c r="H21" s="88"/>
      <c r="I21" s="34">
        <f>D19+F19+H19+J19</f>
        <v>1129</v>
      </c>
      <c r="J21" s="37"/>
      <c r="K21" s="90" t="s">
        <v>35</v>
      </c>
      <c r="L21" s="89"/>
      <c r="M21" s="89"/>
      <c r="N21" s="38">
        <f>K19+M19+O19+Q19+S19</f>
        <v>64</v>
      </c>
      <c r="O21" s="33"/>
      <c r="P21" s="87" t="s">
        <v>33</v>
      </c>
      <c r="Q21" s="88"/>
      <c r="R21" s="38">
        <f>L19+N19+P19+R19+T19</f>
        <v>1314</v>
      </c>
      <c r="S21" s="33"/>
      <c r="T21" s="39"/>
      <c r="U21" s="36" t="s">
        <v>36</v>
      </c>
      <c r="V21" s="34">
        <f>U19+W19</f>
        <v>9</v>
      </c>
      <c r="W21" s="36" t="s">
        <v>37</v>
      </c>
      <c r="X21" s="34">
        <f>V19+X19</f>
        <v>196</v>
      </c>
      <c r="Y21" s="40"/>
      <c r="Z21" s="40"/>
      <c r="AA21" s="40">
        <f>D19+F19+H19+J19+L19+N19+P19+R19+T19+V19+X19</f>
        <v>2639</v>
      </c>
      <c r="AB21" s="40" t="s">
        <v>39</v>
      </c>
      <c r="AC21" s="41"/>
      <c r="AD21" s="40"/>
    </row>
  </sheetData>
  <sheetProtection/>
  <mergeCells count="85">
    <mergeCell ref="A1:AC1"/>
    <mergeCell ref="AC19:AC20"/>
    <mergeCell ref="U17:V17"/>
    <mergeCell ref="W17:X17"/>
    <mergeCell ref="A19:A21"/>
    <mergeCell ref="Z19:Z20"/>
    <mergeCell ref="AA19:AB20"/>
    <mergeCell ref="S20:T20"/>
    <mergeCell ref="U20:V20"/>
    <mergeCell ref="W20:X20"/>
    <mergeCell ref="AD19:AD20"/>
    <mergeCell ref="C20:D20"/>
    <mergeCell ref="E20:F20"/>
    <mergeCell ref="G20:H20"/>
    <mergeCell ref="I20:J20"/>
    <mergeCell ref="K20:L20"/>
    <mergeCell ref="M20:N20"/>
    <mergeCell ref="O20:P20"/>
    <mergeCell ref="Q20:R20"/>
    <mergeCell ref="Y19:Y20"/>
    <mergeCell ref="C21:D21"/>
    <mergeCell ref="G21:H21"/>
    <mergeCell ref="K21:M21"/>
    <mergeCell ref="P21:Q21"/>
    <mergeCell ref="AA14:AB14"/>
    <mergeCell ref="Y15:Z15"/>
    <mergeCell ref="AA15:AB15"/>
    <mergeCell ref="AC15:AD15"/>
    <mergeCell ref="AA16:AB16"/>
    <mergeCell ref="C17:D17"/>
    <mergeCell ref="E17:F17"/>
    <mergeCell ref="G17:H17"/>
    <mergeCell ref="I17:J17"/>
    <mergeCell ref="K17:L17"/>
    <mergeCell ref="S17:T17"/>
    <mergeCell ref="A14:A17"/>
    <mergeCell ref="M17:N17"/>
    <mergeCell ref="O17:P17"/>
    <mergeCell ref="Q17:R17"/>
    <mergeCell ref="C12:D12"/>
    <mergeCell ref="E12:F12"/>
    <mergeCell ref="G12:H12"/>
    <mergeCell ref="I12:J12"/>
    <mergeCell ref="AC10:AD10"/>
    <mergeCell ref="Y11:Z11"/>
    <mergeCell ref="AA11:AB11"/>
    <mergeCell ref="AC11:AD11"/>
    <mergeCell ref="Y10:Z10"/>
    <mergeCell ref="AA10:AB10"/>
    <mergeCell ref="AC9:AD9"/>
    <mergeCell ref="Y4:AB4"/>
    <mergeCell ref="AC4:AD5"/>
    <mergeCell ref="Y5:Z5"/>
    <mergeCell ref="AA5:AB5"/>
    <mergeCell ref="AC7:AD7"/>
    <mergeCell ref="Y8:Z8"/>
    <mergeCell ref="AA8:AB8"/>
    <mergeCell ref="AC8:AD8"/>
    <mergeCell ref="AC6:AD6"/>
    <mergeCell ref="Y7:Z7"/>
    <mergeCell ref="AA7:AB7"/>
    <mergeCell ref="S4:T4"/>
    <mergeCell ref="A6:A12"/>
    <mergeCell ref="Y6:Z6"/>
    <mergeCell ref="Y9:Z9"/>
    <mergeCell ref="K12:L12"/>
    <mergeCell ref="M12:N12"/>
    <mergeCell ref="AA9:AB9"/>
    <mergeCell ref="A4:B5"/>
    <mergeCell ref="C4:D4"/>
    <mergeCell ref="E4:F4"/>
    <mergeCell ref="G4:H4"/>
    <mergeCell ref="I4:J4"/>
    <mergeCell ref="AA6:AB6"/>
    <mergeCell ref="K4:L4"/>
    <mergeCell ref="M4:N4"/>
    <mergeCell ref="O4:P4"/>
    <mergeCell ref="Q4:R4"/>
    <mergeCell ref="W12:X12"/>
    <mergeCell ref="U12:V12"/>
    <mergeCell ref="U4:V4"/>
    <mergeCell ref="O12:P12"/>
    <mergeCell ref="W4:X4"/>
    <mergeCell ref="Q12:R12"/>
    <mergeCell ref="S12:T12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31"/>
  <sheetViews>
    <sheetView tabSelected="1" zoomScale="62" zoomScaleNormal="62" zoomScalePageLayoutView="0" workbookViewId="0" topLeftCell="A4">
      <selection activeCell="AD23" sqref="AD23"/>
    </sheetView>
  </sheetViews>
  <sheetFormatPr defaultColWidth="9.140625" defaultRowHeight="15"/>
  <cols>
    <col min="25" max="30" width="7.7109375" style="0" customWidth="1"/>
  </cols>
  <sheetData>
    <row r="1" spans="1:29" ht="23.25">
      <c r="A1" s="103" t="s">
        <v>46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</row>
    <row r="4" spans="1:30" ht="43.5" customHeight="1">
      <c r="A4" s="70" t="s">
        <v>12</v>
      </c>
      <c r="B4" s="71"/>
      <c r="C4" s="56" t="s">
        <v>13</v>
      </c>
      <c r="D4" s="56"/>
      <c r="E4" s="56" t="s">
        <v>14</v>
      </c>
      <c r="F4" s="56"/>
      <c r="G4" s="56" t="s">
        <v>15</v>
      </c>
      <c r="H4" s="56"/>
      <c r="I4" s="56" t="s">
        <v>16</v>
      </c>
      <c r="J4" s="60"/>
      <c r="K4" s="56" t="s">
        <v>17</v>
      </c>
      <c r="L4" s="56"/>
      <c r="M4" s="55" t="s">
        <v>18</v>
      </c>
      <c r="N4" s="56"/>
      <c r="O4" s="56" t="s">
        <v>19</v>
      </c>
      <c r="P4" s="56"/>
      <c r="Q4" s="56" t="s">
        <v>20</v>
      </c>
      <c r="R4" s="56"/>
      <c r="S4" s="56" t="s">
        <v>21</v>
      </c>
      <c r="T4" s="58"/>
      <c r="U4" s="55" t="s">
        <v>22</v>
      </c>
      <c r="V4" s="56"/>
      <c r="W4" s="56" t="s">
        <v>23</v>
      </c>
      <c r="X4" s="58"/>
      <c r="Y4" s="75" t="s">
        <v>24</v>
      </c>
      <c r="Z4" s="76"/>
      <c r="AA4" s="76"/>
      <c r="AB4" s="76"/>
      <c r="AC4" s="56" t="s">
        <v>25</v>
      </c>
      <c r="AD4" s="56"/>
    </row>
    <row r="5" spans="1:30" ht="28.5" customHeight="1">
      <c r="A5" s="72"/>
      <c r="B5" s="73"/>
      <c r="C5" s="6" t="s">
        <v>7</v>
      </c>
      <c r="D5" s="6" t="s">
        <v>8</v>
      </c>
      <c r="E5" s="6" t="s">
        <v>9</v>
      </c>
      <c r="F5" s="6" t="s">
        <v>8</v>
      </c>
      <c r="G5" s="6" t="s">
        <v>9</v>
      </c>
      <c r="H5" s="6" t="s">
        <v>8</v>
      </c>
      <c r="I5" s="6" t="s">
        <v>9</v>
      </c>
      <c r="J5" s="7" t="s">
        <v>8</v>
      </c>
      <c r="K5" s="8" t="s">
        <v>9</v>
      </c>
      <c r="L5" s="9" t="s">
        <v>8</v>
      </c>
      <c r="M5" s="6" t="s">
        <v>9</v>
      </c>
      <c r="N5" s="6" t="s">
        <v>8</v>
      </c>
      <c r="O5" s="6" t="s">
        <v>9</v>
      </c>
      <c r="P5" s="6" t="s">
        <v>8</v>
      </c>
      <c r="Q5" s="6" t="s">
        <v>9</v>
      </c>
      <c r="R5" s="6" t="s">
        <v>8</v>
      </c>
      <c r="S5" s="6" t="s">
        <v>9</v>
      </c>
      <c r="T5" s="7" t="s">
        <v>10</v>
      </c>
      <c r="U5" s="10" t="s">
        <v>9</v>
      </c>
      <c r="V5" s="6" t="s">
        <v>8</v>
      </c>
      <c r="W5" s="6" t="s">
        <v>9</v>
      </c>
      <c r="X5" s="7" t="s">
        <v>8</v>
      </c>
      <c r="Y5" s="77" t="s">
        <v>11</v>
      </c>
      <c r="Z5" s="78"/>
      <c r="AA5" s="79" t="s">
        <v>10</v>
      </c>
      <c r="AB5" s="80"/>
      <c r="AC5" s="56"/>
      <c r="AD5" s="56"/>
    </row>
    <row r="6" spans="1:31" ht="19.5" customHeight="1">
      <c r="A6" s="67" t="s">
        <v>6</v>
      </c>
      <c r="B6" s="11" t="s">
        <v>1</v>
      </c>
      <c r="C6" s="11">
        <v>3</v>
      </c>
      <c r="D6" s="11">
        <v>62</v>
      </c>
      <c r="E6" s="11">
        <v>3</v>
      </c>
      <c r="F6" s="11">
        <v>64</v>
      </c>
      <c r="G6" s="11">
        <v>2</v>
      </c>
      <c r="H6" s="11">
        <v>50</v>
      </c>
      <c r="I6" s="11">
        <v>2</v>
      </c>
      <c r="J6" s="12">
        <v>43</v>
      </c>
      <c r="K6" s="13">
        <v>2</v>
      </c>
      <c r="L6" s="11">
        <v>51</v>
      </c>
      <c r="M6" s="11">
        <v>2</v>
      </c>
      <c r="N6" s="11">
        <v>49</v>
      </c>
      <c r="O6" s="11">
        <v>2</v>
      </c>
      <c r="P6" s="11">
        <v>47</v>
      </c>
      <c r="Q6" s="11">
        <v>2</v>
      </c>
      <c r="R6" s="11">
        <v>44</v>
      </c>
      <c r="S6" s="11">
        <v>2</v>
      </c>
      <c r="T6" s="12">
        <v>52</v>
      </c>
      <c r="U6" s="13">
        <v>1</v>
      </c>
      <c r="V6" s="11">
        <v>16</v>
      </c>
      <c r="W6" s="11">
        <v>1</v>
      </c>
      <c r="X6" s="12">
        <v>18</v>
      </c>
      <c r="Y6" s="65">
        <f>C6+E6+G6+I6+K6+M6+O6+Q6+S6+U6+W6</f>
        <v>22</v>
      </c>
      <c r="Z6" s="66"/>
      <c r="AA6" s="61">
        <f>D6+F6+H6+J6+L6+N6+P6+R6+T6+V6+X6</f>
        <v>496</v>
      </c>
      <c r="AB6" s="62"/>
      <c r="AC6" s="111">
        <f>AA6/Y6</f>
        <v>22.545454545454547</v>
      </c>
      <c r="AD6" s="111"/>
      <c r="AE6" s="50"/>
    </row>
    <row r="7" spans="1:31" ht="18">
      <c r="A7" s="68"/>
      <c r="B7" s="11" t="s">
        <v>2</v>
      </c>
      <c r="C7" s="11">
        <v>2</v>
      </c>
      <c r="D7" s="11">
        <v>42</v>
      </c>
      <c r="E7" s="11">
        <v>2</v>
      </c>
      <c r="F7" s="11">
        <v>52</v>
      </c>
      <c r="G7" s="11">
        <v>2</v>
      </c>
      <c r="H7" s="11">
        <v>41</v>
      </c>
      <c r="I7" s="11">
        <v>3</v>
      </c>
      <c r="J7" s="12">
        <v>63</v>
      </c>
      <c r="K7" s="13">
        <v>2</v>
      </c>
      <c r="L7" s="11">
        <v>51</v>
      </c>
      <c r="M7" s="11">
        <v>2</v>
      </c>
      <c r="N7" s="11">
        <v>50</v>
      </c>
      <c r="O7" s="11">
        <v>2</v>
      </c>
      <c r="P7" s="11">
        <v>43</v>
      </c>
      <c r="Q7" s="11">
        <v>2</v>
      </c>
      <c r="R7" s="11">
        <v>58</v>
      </c>
      <c r="S7" s="11">
        <v>2</v>
      </c>
      <c r="T7" s="12">
        <v>49</v>
      </c>
      <c r="U7" s="13">
        <v>1</v>
      </c>
      <c r="V7" s="11">
        <v>20</v>
      </c>
      <c r="W7" s="11">
        <v>1</v>
      </c>
      <c r="X7" s="12">
        <v>20</v>
      </c>
      <c r="Y7" s="65">
        <f>C7+E7+G7+I7+K7+M7+O7+Q7+S7+U7+W7</f>
        <v>21</v>
      </c>
      <c r="Z7" s="66"/>
      <c r="AA7" s="61">
        <f>D7+F7+H7+J7+L7+N7+P7+R7+T7+V7+X7</f>
        <v>489</v>
      </c>
      <c r="AB7" s="62"/>
      <c r="AC7" s="111">
        <f>AA7/Y7</f>
        <v>23.285714285714285</v>
      </c>
      <c r="AD7" s="111"/>
      <c r="AE7" s="50"/>
    </row>
    <row r="8" spans="1:31" ht="18">
      <c r="A8" s="68"/>
      <c r="B8" s="11" t="s">
        <v>3</v>
      </c>
      <c r="C8" s="11">
        <v>2</v>
      </c>
      <c r="D8" s="11">
        <v>53</v>
      </c>
      <c r="E8" s="11">
        <v>1</v>
      </c>
      <c r="F8" s="11">
        <v>20</v>
      </c>
      <c r="G8" s="11">
        <v>1</v>
      </c>
      <c r="H8" s="11">
        <v>26</v>
      </c>
      <c r="I8" s="11">
        <v>3</v>
      </c>
      <c r="J8" s="12">
        <v>75</v>
      </c>
      <c r="K8" s="13">
        <v>2</v>
      </c>
      <c r="L8" s="11">
        <v>52</v>
      </c>
      <c r="M8" s="11">
        <v>3</v>
      </c>
      <c r="N8" s="11">
        <v>70</v>
      </c>
      <c r="O8" s="11">
        <v>2</v>
      </c>
      <c r="P8" s="11">
        <v>53</v>
      </c>
      <c r="Q8" s="11">
        <v>2</v>
      </c>
      <c r="R8" s="11">
        <v>51</v>
      </c>
      <c r="S8" s="11">
        <v>2</v>
      </c>
      <c r="T8" s="12">
        <v>51</v>
      </c>
      <c r="U8" s="13">
        <v>1</v>
      </c>
      <c r="V8" s="11">
        <v>26</v>
      </c>
      <c r="W8" s="11">
        <v>1</v>
      </c>
      <c r="X8" s="12">
        <v>23</v>
      </c>
      <c r="Y8" s="65">
        <f>C8+E8+G8+I8+K8+M8+O8+Q8+S8+U8+W8</f>
        <v>20</v>
      </c>
      <c r="Z8" s="66"/>
      <c r="AA8" s="61">
        <f>D8+F8+H8+J8+L8+N8+P8+R8+T8+V8+X8</f>
        <v>500</v>
      </c>
      <c r="AB8" s="62"/>
      <c r="AC8" s="111">
        <f>AA8/Y8</f>
        <v>25</v>
      </c>
      <c r="AD8" s="111"/>
      <c r="AE8" s="50"/>
    </row>
    <row r="9" spans="1:31" ht="18">
      <c r="A9" s="68"/>
      <c r="B9" s="11" t="s">
        <v>4</v>
      </c>
      <c r="C9" s="11">
        <v>2</v>
      </c>
      <c r="D9" s="11">
        <v>49</v>
      </c>
      <c r="E9" s="11">
        <v>2</v>
      </c>
      <c r="F9" s="11">
        <v>46</v>
      </c>
      <c r="G9" s="11">
        <v>2</v>
      </c>
      <c r="H9" s="11">
        <v>45</v>
      </c>
      <c r="I9" s="11">
        <v>2</v>
      </c>
      <c r="J9" s="12">
        <v>44</v>
      </c>
      <c r="K9" s="13">
        <v>2</v>
      </c>
      <c r="L9" s="11">
        <v>39</v>
      </c>
      <c r="M9" s="11">
        <v>2</v>
      </c>
      <c r="N9" s="11">
        <v>44</v>
      </c>
      <c r="O9" s="11">
        <v>1</v>
      </c>
      <c r="P9" s="11">
        <v>25</v>
      </c>
      <c r="Q9" s="11">
        <v>1</v>
      </c>
      <c r="R9" s="11">
        <v>23</v>
      </c>
      <c r="S9" s="11">
        <v>1</v>
      </c>
      <c r="T9" s="12">
        <v>28</v>
      </c>
      <c r="U9" s="13">
        <v>1</v>
      </c>
      <c r="V9" s="11">
        <v>17</v>
      </c>
      <c r="W9" s="11">
        <v>1</v>
      </c>
      <c r="X9" s="12">
        <v>22</v>
      </c>
      <c r="Y9" s="65">
        <f>C9+E9+G9+I9+K9+M9+O9+Q9+S9+U9+W9</f>
        <v>17</v>
      </c>
      <c r="Z9" s="66"/>
      <c r="AA9" s="61">
        <f>D9+F9+H9+J9+L9+N9+P9+R9+T9+V9+X9</f>
        <v>382</v>
      </c>
      <c r="AB9" s="62"/>
      <c r="AC9" s="111">
        <f>AA9/Y9</f>
        <v>22.470588235294116</v>
      </c>
      <c r="AD9" s="111"/>
      <c r="AE9" s="50"/>
    </row>
    <row r="10" spans="1:31" ht="18">
      <c r="A10" s="68"/>
      <c r="B10" s="14" t="s">
        <v>5</v>
      </c>
      <c r="C10" s="14">
        <v>3</v>
      </c>
      <c r="D10" s="14">
        <f>27+27+27</f>
        <v>81</v>
      </c>
      <c r="E10" s="14">
        <v>3</v>
      </c>
      <c r="F10" s="14">
        <v>82</v>
      </c>
      <c r="G10" s="14">
        <v>3</v>
      </c>
      <c r="H10" s="14">
        <f>21+23+22</f>
        <v>66</v>
      </c>
      <c r="I10" s="14">
        <v>3</v>
      </c>
      <c r="J10" s="15">
        <f>26+26+27</f>
        <v>79</v>
      </c>
      <c r="K10" s="16">
        <v>3</v>
      </c>
      <c r="L10" s="14">
        <f>25+27+25</f>
        <v>77</v>
      </c>
      <c r="M10" s="14">
        <v>3</v>
      </c>
      <c r="N10" s="14">
        <v>76</v>
      </c>
      <c r="O10" s="14">
        <v>3</v>
      </c>
      <c r="P10" s="14">
        <v>74</v>
      </c>
      <c r="Q10" s="14">
        <v>3</v>
      </c>
      <c r="R10" s="14">
        <f>27+24+23</f>
        <v>74</v>
      </c>
      <c r="S10" s="14">
        <v>3</v>
      </c>
      <c r="T10" s="15">
        <f>26+21+24</f>
        <v>71</v>
      </c>
      <c r="U10" s="16">
        <v>2</v>
      </c>
      <c r="V10" s="14">
        <v>50</v>
      </c>
      <c r="W10" s="14">
        <v>2</v>
      </c>
      <c r="X10" s="15">
        <v>55</v>
      </c>
      <c r="Y10" s="65">
        <f>C10+E10+G10+I10+K10+M10+O10+Q10+S10+U10+W10</f>
        <v>31</v>
      </c>
      <c r="Z10" s="66"/>
      <c r="AA10" s="61">
        <f>D10+F10+H10+J10+L10+N10+P10+R10+T10+V10+X10</f>
        <v>785</v>
      </c>
      <c r="AB10" s="62"/>
      <c r="AC10" s="111">
        <f>AA10/Y10</f>
        <v>25.322580645161292</v>
      </c>
      <c r="AD10" s="111"/>
      <c r="AE10" s="50"/>
    </row>
    <row r="11" spans="1:30" ht="18.75">
      <c r="A11" s="68"/>
      <c r="B11" s="17" t="s">
        <v>26</v>
      </c>
      <c r="C11" s="17">
        <f aca="true" t="shared" si="0" ref="C11:Y11">SUM(C6:C10)</f>
        <v>12</v>
      </c>
      <c r="D11" s="17">
        <f t="shared" si="0"/>
        <v>287</v>
      </c>
      <c r="E11" s="17">
        <f t="shared" si="0"/>
        <v>11</v>
      </c>
      <c r="F11" s="17">
        <f t="shared" si="0"/>
        <v>264</v>
      </c>
      <c r="G11" s="17">
        <f t="shared" si="0"/>
        <v>10</v>
      </c>
      <c r="H11" s="17">
        <f t="shared" si="0"/>
        <v>228</v>
      </c>
      <c r="I11" s="17">
        <f t="shared" si="0"/>
        <v>13</v>
      </c>
      <c r="J11" s="18">
        <f t="shared" si="0"/>
        <v>304</v>
      </c>
      <c r="K11" s="19">
        <f t="shared" si="0"/>
        <v>11</v>
      </c>
      <c r="L11" s="17">
        <f t="shared" si="0"/>
        <v>270</v>
      </c>
      <c r="M11" s="17">
        <f t="shared" si="0"/>
        <v>12</v>
      </c>
      <c r="N11" s="17">
        <f t="shared" si="0"/>
        <v>289</v>
      </c>
      <c r="O11" s="17">
        <f t="shared" si="0"/>
        <v>10</v>
      </c>
      <c r="P11" s="17">
        <f t="shared" si="0"/>
        <v>242</v>
      </c>
      <c r="Q11" s="17">
        <f t="shared" si="0"/>
        <v>10</v>
      </c>
      <c r="R11" s="17">
        <f t="shared" si="0"/>
        <v>250</v>
      </c>
      <c r="S11" s="17">
        <f t="shared" si="0"/>
        <v>10</v>
      </c>
      <c r="T11" s="18">
        <f t="shared" si="0"/>
        <v>251</v>
      </c>
      <c r="U11" s="19">
        <f t="shared" si="0"/>
        <v>6</v>
      </c>
      <c r="V11" s="17">
        <f t="shared" si="0"/>
        <v>129</v>
      </c>
      <c r="W11" s="17">
        <f t="shared" si="0"/>
        <v>6</v>
      </c>
      <c r="X11" s="18">
        <f t="shared" si="0"/>
        <v>138</v>
      </c>
      <c r="Y11" s="81">
        <f t="shared" si="0"/>
        <v>111</v>
      </c>
      <c r="Z11" s="82"/>
      <c r="AA11" s="83">
        <f>SUM(AA6:AA10)</f>
        <v>2652</v>
      </c>
      <c r="AB11" s="84"/>
      <c r="AC11" s="112">
        <f>AVERAGE(AC6:AC10)</f>
        <v>23.72486754232485</v>
      </c>
      <c r="AD11" s="112"/>
    </row>
    <row r="12" spans="1:30" ht="30">
      <c r="A12" s="69"/>
      <c r="B12" s="2" t="s">
        <v>27</v>
      </c>
      <c r="C12" s="57">
        <f>D11/C11</f>
        <v>23.916666666666668</v>
      </c>
      <c r="D12" s="54"/>
      <c r="E12" s="57">
        <f>F11/E11</f>
        <v>24</v>
      </c>
      <c r="F12" s="54"/>
      <c r="G12" s="57">
        <f>H11/G11</f>
        <v>22.8</v>
      </c>
      <c r="H12" s="54"/>
      <c r="I12" s="57">
        <f>J11/I11</f>
        <v>23.384615384615383</v>
      </c>
      <c r="J12" s="59"/>
      <c r="K12" s="53">
        <f>L11/K11</f>
        <v>24.545454545454547</v>
      </c>
      <c r="L12" s="54"/>
      <c r="M12" s="57">
        <f>N11/M11</f>
        <v>24.083333333333332</v>
      </c>
      <c r="N12" s="54"/>
      <c r="O12" s="57">
        <f>P11/O11</f>
        <v>24.2</v>
      </c>
      <c r="P12" s="54"/>
      <c r="Q12" s="57">
        <f>R11/Q11</f>
        <v>25</v>
      </c>
      <c r="R12" s="54"/>
      <c r="S12" s="57">
        <f>T11/S11</f>
        <v>25.1</v>
      </c>
      <c r="T12" s="59"/>
      <c r="U12" s="53">
        <f>V11/U11</f>
        <v>21.5</v>
      </c>
      <c r="V12" s="54"/>
      <c r="W12" s="51">
        <f>X11/W11</f>
        <v>23</v>
      </c>
      <c r="X12" s="52"/>
      <c r="Y12" s="20"/>
      <c r="Z12" s="20"/>
      <c r="AA12" s="20"/>
      <c r="AB12" s="20"/>
      <c r="AC12" s="21"/>
      <c r="AD12" s="21"/>
    </row>
    <row r="13" spans="2:30" ht="15">
      <c r="B13" s="1"/>
      <c r="J13" s="4"/>
      <c r="T13" s="4"/>
      <c r="X13" s="4"/>
      <c r="AC13" s="46"/>
      <c r="AD13" s="46"/>
    </row>
    <row r="14" spans="1:31" ht="18">
      <c r="A14" s="86" t="s">
        <v>30</v>
      </c>
      <c r="B14" s="11" t="s">
        <v>29</v>
      </c>
      <c r="C14" s="11">
        <v>2</v>
      </c>
      <c r="D14" s="11">
        <v>27</v>
      </c>
      <c r="E14" s="11">
        <v>1</v>
      </c>
      <c r="F14" s="11">
        <v>23</v>
      </c>
      <c r="G14" s="11">
        <v>2</v>
      </c>
      <c r="H14" s="11">
        <v>34</v>
      </c>
      <c r="I14" s="11">
        <v>2</v>
      </c>
      <c r="J14" s="12">
        <v>29</v>
      </c>
      <c r="K14" s="13">
        <v>1</v>
      </c>
      <c r="L14" s="11">
        <v>23</v>
      </c>
      <c r="M14" s="11">
        <v>1</v>
      </c>
      <c r="N14" s="11">
        <v>23</v>
      </c>
      <c r="O14" s="11">
        <v>1</v>
      </c>
      <c r="P14" s="11">
        <v>20</v>
      </c>
      <c r="Q14" s="11">
        <v>1</v>
      </c>
      <c r="R14" s="11">
        <v>19</v>
      </c>
      <c r="S14" s="11">
        <v>1</v>
      </c>
      <c r="T14" s="12">
        <v>10</v>
      </c>
      <c r="U14" s="13">
        <v>1</v>
      </c>
      <c r="V14" s="11">
        <v>9</v>
      </c>
      <c r="W14" s="11">
        <v>0</v>
      </c>
      <c r="X14" s="12">
        <v>0</v>
      </c>
      <c r="Y14" s="65">
        <f>C14+E14+G14+I14+K14+M14+O14+Q14+S14+W14+U14</f>
        <v>13</v>
      </c>
      <c r="Z14" s="66"/>
      <c r="AA14" s="91">
        <f>D14+F14+H14+J14+L14+N14+P14+R14+T14+X14+V14</f>
        <v>217</v>
      </c>
      <c r="AB14" s="92"/>
      <c r="AC14" s="111">
        <f>AA14/Y14</f>
        <v>16.692307692307693</v>
      </c>
      <c r="AD14" s="111"/>
      <c r="AE14" s="50"/>
    </row>
    <row r="15" spans="1:30" ht="18.75">
      <c r="A15" s="86"/>
      <c r="B15" s="17" t="s">
        <v>26</v>
      </c>
      <c r="C15" s="17">
        <f aca="true" t="shared" si="1" ref="C15:X15">SUM(C14:C14)</f>
        <v>2</v>
      </c>
      <c r="D15" s="17">
        <f t="shared" si="1"/>
        <v>27</v>
      </c>
      <c r="E15" s="17">
        <f t="shared" si="1"/>
        <v>1</v>
      </c>
      <c r="F15" s="17">
        <f t="shared" si="1"/>
        <v>23</v>
      </c>
      <c r="G15" s="17">
        <f t="shared" si="1"/>
        <v>2</v>
      </c>
      <c r="H15" s="17">
        <f t="shared" si="1"/>
        <v>34</v>
      </c>
      <c r="I15" s="17">
        <f t="shared" si="1"/>
        <v>2</v>
      </c>
      <c r="J15" s="18">
        <f t="shared" si="1"/>
        <v>29</v>
      </c>
      <c r="K15" s="19">
        <f t="shared" si="1"/>
        <v>1</v>
      </c>
      <c r="L15" s="17">
        <f t="shared" si="1"/>
        <v>23</v>
      </c>
      <c r="M15" s="17">
        <f t="shared" si="1"/>
        <v>1</v>
      </c>
      <c r="N15" s="17">
        <f t="shared" si="1"/>
        <v>23</v>
      </c>
      <c r="O15" s="17">
        <f t="shared" si="1"/>
        <v>1</v>
      </c>
      <c r="P15" s="17">
        <f t="shared" si="1"/>
        <v>20</v>
      </c>
      <c r="Q15" s="17">
        <f t="shared" si="1"/>
        <v>1</v>
      </c>
      <c r="R15" s="17">
        <f t="shared" si="1"/>
        <v>19</v>
      </c>
      <c r="S15" s="17">
        <f t="shared" si="1"/>
        <v>1</v>
      </c>
      <c r="T15" s="18">
        <f t="shared" si="1"/>
        <v>10</v>
      </c>
      <c r="U15" s="19">
        <f t="shared" si="1"/>
        <v>1</v>
      </c>
      <c r="V15" s="17">
        <f t="shared" si="1"/>
        <v>9</v>
      </c>
      <c r="W15" s="17">
        <f t="shared" si="1"/>
        <v>0</v>
      </c>
      <c r="X15" s="18">
        <f t="shared" si="1"/>
        <v>0</v>
      </c>
      <c r="Y15" s="113">
        <f>Y14</f>
        <v>13</v>
      </c>
      <c r="Z15" s="114"/>
      <c r="AA15" s="83">
        <f>SUM(AA14:AB14)</f>
        <v>217</v>
      </c>
      <c r="AB15" s="82"/>
      <c r="AC15" s="115">
        <f>AA15/Y15</f>
        <v>16.692307692307693</v>
      </c>
      <c r="AD15" s="116"/>
    </row>
    <row r="16" spans="1:30" ht="30">
      <c r="A16" s="86"/>
      <c r="B16" s="2" t="s">
        <v>27</v>
      </c>
      <c r="C16" s="57">
        <f>D15/C15</f>
        <v>13.5</v>
      </c>
      <c r="D16" s="54"/>
      <c r="E16" s="57">
        <f>F15/E15</f>
        <v>23</v>
      </c>
      <c r="F16" s="54"/>
      <c r="G16" s="57">
        <f>H15/G15</f>
        <v>17</v>
      </c>
      <c r="H16" s="54"/>
      <c r="I16" s="57">
        <f>J15/I15</f>
        <v>14.5</v>
      </c>
      <c r="J16" s="59"/>
      <c r="K16" s="53">
        <f>L15/K15</f>
        <v>23</v>
      </c>
      <c r="L16" s="54"/>
      <c r="M16" s="57">
        <f>N15/M15</f>
        <v>23</v>
      </c>
      <c r="N16" s="54"/>
      <c r="O16" s="57">
        <f>P15/O15</f>
        <v>20</v>
      </c>
      <c r="P16" s="54"/>
      <c r="Q16" s="57">
        <f>R15/Q15</f>
        <v>19</v>
      </c>
      <c r="R16" s="54"/>
      <c r="S16" s="57">
        <f>T15/S15</f>
        <v>10</v>
      </c>
      <c r="T16" s="59"/>
      <c r="U16" s="51">
        <f>V15/U15</f>
        <v>9</v>
      </c>
      <c r="V16" s="52"/>
      <c r="W16" s="51" t="e">
        <f>X15/W15</f>
        <v>#DIV/0!</v>
      </c>
      <c r="X16" s="52"/>
      <c r="Y16" s="20"/>
      <c r="Z16" s="20"/>
      <c r="AA16" s="20"/>
      <c r="AB16" s="20"/>
      <c r="AC16" s="21"/>
      <c r="AD16" s="21"/>
    </row>
    <row r="17" spans="10:30" ht="15">
      <c r="J17" s="4"/>
      <c r="T17" s="4"/>
      <c r="X17" s="4"/>
      <c r="AC17" s="46"/>
      <c r="AD17" s="46"/>
    </row>
    <row r="18" spans="1:30" ht="33.75" customHeight="1">
      <c r="A18" s="86" t="s">
        <v>38</v>
      </c>
      <c r="B18" s="30" t="s">
        <v>31</v>
      </c>
      <c r="C18" s="31">
        <f aca="true" t="shared" si="2" ref="C18:X18">C11+C15</f>
        <v>14</v>
      </c>
      <c r="D18" s="31">
        <f t="shared" si="2"/>
        <v>314</v>
      </c>
      <c r="E18" s="31">
        <f t="shared" si="2"/>
        <v>12</v>
      </c>
      <c r="F18" s="31">
        <f t="shared" si="2"/>
        <v>287</v>
      </c>
      <c r="G18" s="31">
        <f t="shared" si="2"/>
        <v>12</v>
      </c>
      <c r="H18" s="31">
        <f t="shared" si="2"/>
        <v>262</v>
      </c>
      <c r="I18" s="31">
        <f t="shared" si="2"/>
        <v>15</v>
      </c>
      <c r="J18" s="32">
        <f t="shared" si="2"/>
        <v>333</v>
      </c>
      <c r="K18" s="30">
        <f t="shared" si="2"/>
        <v>12</v>
      </c>
      <c r="L18" s="31">
        <f t="shared" si="2"/>
        <v>293</v>
      </c>
      <c r="M18" s="31">
        <f t="shared" si="2"/>
        <v>13</v>
      </c>
      <c r="N18" s="31">
        <f t="shared" si="2"/>
        <v>312</v>
      </c>
      <c r="O18" s="31">
        <f t="shared" si="2"/>
        <v>11</v>
      </c>
      <c r="P18" s="31">
        <f t="shared" si="2"/>
        <v>262</v>
      </c>
      <c r="Q18" s="31">
        <f t="shared" si="2"/>
        <v>11</v>
      </c>
      <c r="R18" s="31">
        <f t="shared" si="2"/>
        <v>269</v>
      </c>
      <c r="S18" s="31">
        <f t="shared" si="2"/>
        <v>11</v>
      </c>
      <c r="T18" s="32">
        <f t="shared" si="2"/>
        <v>261</v>
      </c>
      <c r="U18" s="30">
        <f t="shared" si="2"/>
        <v>7</v>
      </c>
      <c r="V18" s="31">
        <f t="shared" si="2"/>
        <v>138</v>
      </c>
      <c r="W18" s="31">
        <f t="shared" si="2"/>
        <v>6</v>
      </c>
      <c r="X18" s="32">
        <f t="shared" si="2"/>
        <v>138</v>
      </c>
      <c r="Y18" s="121">
        <f>Y15+Y11</f>
        <v>124</v>
      </c>
      <c r="Z18" s="122"/>
      <c r="AA18" s="106">
        <f>AA15+AA11</f>
        <v>2869</v>
      </c>
      <c r="AB18" s="107"/>
      <c r="AC18" s="117">
        <f>AA18/Y18</f>
        <v>23.137096774193548</v>
      </c>
      <c r="AD18" s="118"/>
    </row>
    <row r="19" spans="1:30" ht="33.75" customHeight="1" thickBot="1">
      <c r="A19" s="86"/>
      <c r="B19" s="5" t="s">
        <v>27</v>
      </c>
      <c r="C19" s="95">
        <f>D18/C18</f>
        <v>22.428571428571427</v>
      </c>
      <c r="D19" s="96"/>
      <c r="E19" s="97">
        <f>F18/E18</f>
        <v>23.916666666666668</v>
      </c>
      <c r="F19" s="96"/>
      <c r="G19" s="95">
        <f>H18/G18</f>
        <v>21.833333333333332</v>
      </c>
      <c r="H19" s="96"/>
      <c r="I19" s="97">
        <f>J18/I18</f>
        <v>22.2</v>
      </c>
      <c r="J19" s="98"/>
      <c r="K19" s="99">
        <f>L18/K18</f>
        <v>24.416666666666668</v>
      </c>
      <c r="L19" s="96"/>
      <c r="M19" s="95">
        <f>N18/M18</f>
        <v>24</v>
      </c>
      <c r="N19" s="100"/>
      <c r="O19" s="95">
        <f>P18/O18</f>
        <v>23.818181818181817</v>
      </c>
      <c r="P19" s="96"/>
      <c r="Q19" s="95">
        <f>R18/Q18</f>
        <v>24.454545454545453</v>
      </c>
      <c r="R19" s="100"/>
      <c r="S19" s="95">
        <f>T18/S18</f>
        <v>23.727272727272727</v>
      </c>
      <c r="T19" s="98"/>
      <c r="U19" s="99">
        <f>V18/U18</f>
        <v>19.714285714285715</v>
      </c>
      <c r="V19" s="100"/>
      <c r="W19" s="95">
        <f>X18/W18</f>
        <v>23</v>
      </c>
      <c r="X19" s="110"/>
      <c r="Y19" s="123"/>
      <c r="Z19" s="124"/>
      <c r="AA19" s="108"/>
      <c r="AB19" s="109"/>
      <c r="AC19" s="119"/>
      <c r="AD19" s="120"/>
    </row>
    <row r="20" spans="1:30" s="3" customFormat="1" ht="33.75" customHeight="1" thickBot="1">
      <c r="A20" s="86"/>
      <c r="B20" s="33" t="s">
        <v>32</v>
      </c>
      <c r="C20" s="87" t="s">
        <v>34</v>
      </c>
      <c r="D20" s="88"/>
      <c r="E20" s="34">
        <f>C18+E18+G18+I18</f>
        <v>53</v>
      </c>
      <c r="F20" s="35"/>
      <c r="G20" s="89" t="s">
        <v>33</v>
      </c>
      <c r="H20" s="88"/>
      <c r="I20" s="34">
        <f>D18+F18+H18+J18</f>
        <v>1196</v>
      </c>
      <c r="J20" s="37"/>
      <c r="K20" s="90" t="s">
        <v>35</v>
      </c>
      <c r="L20" s="89"/>
      <c r="M20" s="89"/>
      <c r="N20" s="38">
        <f>K18+M18+O18+Q18+S18</f>
        <v>58</v>
      </c>
      <c r="O20" s="33"/>
      <c r="P20" s="87" t="s">
        <v>33</v>
      </c>
      <c r="Q20" s="88"/>
      <c r="R20" s="38">
        <f>L18+N18+P18+R18+T18</f>
        <v>1397</v>
      </c>
      <c r="S20" s="33"/>
      <c r="T20" s="39"/>
      <c r="U20" s="36" t="s">
        <v>36</v>
      </c>
      <c r="V20" s="34">
        <f>U18+W18</f>
        <v>13</v>
      </c>
      <c r="W20" s="36" t="s">
        <v>37</v>
      </c>
      <c r="X20" s="34">
        <f>V18+X18</f>
        <v>276</v>
      </c>
      <c r="Y20" s="40"/>
      <c r="Z20" s="40"/>
      <c r="AA20" s="40">
        <f>D18+F18+H18+J18+L18+N18+P18+R18+T18+V18+X18</f>
        <v>2869</v>
      </c>
      <c r="AB20" s="40" t="s">
        <v>39</v>
      </c>
      <c r="AC20" s="41"/>
      <c r="AD20" s="40"/>
    </row>
    <row r="24" spans="2:19" ht="15"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</row>
    <row r="26" spans="17:19" ht="18.75">
      <c r="Q26" s="49" t="s">
        <v>44</v>
      </c>
      <c r="R26" s="49"/>
      <c r="S26" s="49"/>
    </row>
    <row r="27" spans="7:25" ht="18.75"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7:27" ht="27" customHeight="1"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6" t="s">
        <v>40</v>
      </c>
      <c r="R28" s="126"/>
      <c r="S28" s="126"/>
      <c r="T28" s="126"/>
      <c r="U28" s="126"/>
      <c r="V28" s="126"/>
      <c r="W28" s="126" t="s">
        <v>24</v>
      </c>
      <c r="X28" s="135"/>
      <c r="Y28" s="126" t="s">
        <v>43</v>
      </c>
      <c r="Z28" s="126"/>
      <c r="AA28" s="42"/>
    </row>
    <row r="29" spans="7:27" ht="18"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6" t="s">
        <v>22</v>
      </c>
      <c r="R29" s="126"/>
      <c r="S29" s="126" t="s">
        <v>23</v>
      </c>
      <c r="T29" s="126"/>
      <c r="U29" s="126" t="s">
        <v>41</v>
      </c>
      <c r="V29" s="126"/>
      <c r="W29" s="44" t="s">
        <v>42</v>
      </c>
      <c r="X29" s="43" t="s">
        <v>10</v>
      </c>
      <c r="Y29" s="128"/>
      <c r="Z29" s="129"/>
      <c r="AA29" s="42"/>
    </row>
    <row r="30" spans="7:27" ht="18">
      <c r="G30" s="47"/>
      <c r="H30" s="47"/>
      <c r="I30" s="47"/>
      <c r="J30" s="47"/>
      <c r="K30" s="47"/>
      <c r="L30" s="47"/>
      <c r="M30" s="47"/>
      <c r="N30" s="47"/>
      <c r="O30" s="47"/>
      <c r="P30" s="48"/>
      <c r="Q30" s="43">
        <v>2</v>
      </c>
      <c r="R30" s="43">
        <v>18</v>
      </c>
      <c r="S30" s="43">
        <v>2</v>
      </c>
      <c r="T30" s="43">
        <v>23</v>
      </c>
      <c r="U30" s="43">
        <v>2</v>
      </c>
      <c r="V30" s="45">
        <v>33</v>
      </c>
      <c r="W30" s="43">
        <f>G30+I30+K30+M30+O30+Q30+S30+U30</f>
        <v>6</v>
      </c>
      <c r="X30" s="43">
        <f>H30+J30+L30+N30+P30+R30+T30+V30</f>
        <v>74</v>
      </c>
      <c r="Y30" s="130">
        <f>X30/W30</f>
        <v>12.333333333333334</v>
      </c>
      <c r="Z30" s="131"/>
      <c r="AA30" t="s">
        <v>45</v>
      </c>
    </row>
    <row r="31" spans="7:26" ht="15"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3">
        <f>R30+T30+V30</f>
        <v>74</v>
      </c>
      <c r="R31" s="133"/>
      <c r="S31" s="133"/>
      <c r="T31" s="133"/>
      <c r="U31" s="133"/>
      <c r="V31" s="133"/>
      <c r="X31">
        <f>G31+Q31</f>
        <v>74</v>
      </c>
      <c r="Y31" s="134" t="s">
        <v>39</v>
      </c>
      <c r="Z31" s="134"/>
    </row>
  </sheetData>
  <sheetProtection/>
  <mergeCells count="102">
    <mergeCell ref="Y29:Z29"/>
    <mergeCell ref="Y30:Z30"/>
    <mergeCell ref="G31:P31"/>
    <mergeCell ref="Q31:V31"/>
    <mergeCell ref="Y31:Z31"/>
    <mergeCell ref="W28:X28"/>
    <mergeCell ref="Y28:Z28"/>
    <mergeCell ref="G29:H29"/>
    <mergeCell ref="I29:J29"/>
    <mergeCell ref="K29:L29"/>
    <mergeCell ref="Q19:R19"/>
    <mergeCell ref="G28:P28"/>
    <mergeCell ref="Q28:V28"/>
    <mergeCell ref="M29:N29"/>
    <mergeCell ref="O29:P29"/>
    <mergeCell ref="Q29:R29"/>
    <mergeCell ref="S29:T29"/>
    <mergeCell ref="U29:V29"/>
    <mergeCell ref="B24:S24"/>
    <mergeCell ref="U16:V16"/>
    <mergeCell ref="W16:X16"/>
    <mergeCell ref="A18:A20"/>
    <mergeCell ref="Y18:Z19"/>
    <mergeCell ref="W19:X19"/>
    <mergeCell ref="C20:D20"/>
    <mergeCell ref="G20:H20"/>
    <mergeCell ref="K20:M20"/>
    <mergeCell ref="P20:Q20"/>
    <mergeCell ref="K19:L19"/>
    <mergeCell ref="AA18:AB19"/>
    <mergeCell ref="AC18:AD19"/>
    <mergeCell ref="C19:D19"/>
    <mergeCell ref="E19:F19"/>
    <mergeCell ref="G19:H19"/>
    <mergeCell ref="I19:J19"/>
    <mergeCell ref="S19:T19"/>
    <mergeCell ref="U19:V19"/>
    <mergeCell ref="M19:N19"/>
    <mergeCell ref="O19:P19"/>
    <mergeCell ref="AA14:AB14"/>
    <mergeCell ref="AC14:AD14"/>
    <mergeCell ref="Y15:Z15"/>
    <mergeCell ref="AA15:AB15"/>
    <mergeCell ref="AC15:AD15"/>
    <mergeCell ref="C16:D16"/>
    <mergeCell ref="E16:F16"/>
    <mergeCell ref="G16:H16"/>
    <mergeCell ref="I16:J16"/>
    <mergeCell ref="K16:L16"/>
    <mergeCell ref="Q12:R12"/>
    <mergeCell ref="S12:T12"/>
    <mergeCell ref="U12:V12"/>
    <mergeCell ref="W12:X12"/>
    <mergeCell ref="A14:A16"/>
    <mergeCell ref="Y14:Z14"/>
    <mergeCell ref="M16:N16"/>
    <mergeCell ref="O16:P16"/>
    <mergeCell ref="Q16:R16"/>
    <mergeCell ref="S16:T16"/>
    <mergeCell ref="Y11:Z11"/>
    <mergeCell ref="AA11:AB11"/>
    <mergeCell ref="AC11:AD11"/>
    <mergeCell ref="C12:D12"/>
    <mergeCell ref="E12:F12"/>
    <mergeCell ref="G12:H12"/>
    <mergeCell ref="I12:J12"/>
    <mergeCell ref="K12:L12"/>
    <mergeCell ref="M12:N12"/>
    <mergeCell ref="O12:P12"/>
    <mergeCell ref="Y9:Z9"/>
    <mergeCell ref="AA9:AB9"/>
    <mergeCell ref="AC9:AD9"/>
    <mergeCell ref="Y10:Z10"/>
    <mergeCell ref="AA10:AB10"/>
    <mergeCell ref="AC10:AD10"/>
    <mergeCell ref="A6:A12"/>
    <mergeCell ref="Y6:Z6"/>
    <mergeCell ref="AA6:AB6"/>
    <mergeCell ref="AC6:AD6"/>
    <mergeCell ref="Y7:Z7"/>
    <mergeCell ref="AA7:AB7"/>
    <mergeCell ref="AC7:AD7"/>
    <mergeCell ref="Y8:Z8"/>
    <mergeCell ref="AA8:AB8"/>
    <mergeCell ref="AC8:AD8"/>
    <mergeCell ref="S4:T4"/>
    <mergeCell ref="U4:V4"/>
    <mergeCell ref="W4:X4"/>
    <mergeCell ref="Y4:AB4"/>
    <mergeCell ref="AC4:AD5"/>
    <mergeCell ref="Y5:Z5"/>
    <mergeCell ref="AA5:AB5"/>
    <mergeCell ref="A1:AC1"/>
    <mergeCell ref="A4:B5"/>
    <mergeCell ref="C4:D4"/>
    <mergeCell ref="E4:F4"/>
    <mergeCell ref="G4:H4"/>
    <mergeCell ref="I4:J4"/>
    <mergeCell ref="K4:L4"/>
    <mergeCell ref="M4:N4"/>
    <mergeCell ref="O4:P4"/>
    <mergeCell ref="Q4:R4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Слаушевская</dc:creator>
  <cp:keywords/>
  <dc:description/>
  <cp:lastModifiedBy>Ольга Будакова Владимировна</cp:lastModifiedBy>
  <cp:lastPrinted>2011-09-20T06:52:04Z</cp:lastPrinted>
  <dcterms:created xsi:type="dcterms:W3CDTF">2010-04-01T07:59:26Z</dcterms:created>
  <dcterms:modified xsi:type="dcterms:W3CDTF">2014-09-05T06:46:48Z</dcterms:modified>
  <cp:category/>
  <cp:version/>
  <cp:contentType/>
  <cp:contentStatus/>
</cp:coreProperties>
</file>